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ZAMÓWIENIA PUBLICZNE 2018\02 Dostawa paliwa gazowego\Zapytanie ofertowe 5 miesięcy\"/>
    </mc:Choice>
  </mc:AlternateContent>
  <bookViews>
    <workbookView xWindow="0" yWindow="0" windowWidth="20490" windowHeight="7755"/>
  </bookViews>
  <sheets>
    <sheet name="Formularz oferty " sheetId="1" r:id="rId1"/>
    <sheet name="Prognozowane zużycie 5 miesięcy" sheetId="2" r:id="rId2"/>
  </sheets>
  <definedNames>
    <definedName name="_xlnm.Print_Area" localSheetId="1">'Prognozowane zużycie 5 miesięcy'!$A$5:$Q$14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8" i="1" l="1"/>
  <c r="K27" i="1"/>
  <c r="K30" i="1" l="1"/>
  <c r="K29" i="1"/>
  <c r="E14" i="2" l="1"/>
  <c r="E13" i="2"/>
  <c r="E12" i="2"/>
  <c r="E11" i="2"/>
  <c r="E10" i="2"/>
  <c r="E9" i="2"/>
  <c r="E8" i="2"/>
  <c r="E7" i="2"/>
  <c r="I34" i="1" l="1"/>
  <c r="J34" i="1"/>
  <c r="K33" i="1" l="1"/>
  <c r="K32" i="1"/>
  <c r="K31" i="1"/>
  <c r="G34" i="1" l="1"/>
  <c r="H34" i="1"/>
  <c r="K44" i="1" l="1"/>
  <c r="K43" i="1"/>
  <c r="K42" i="1"/>
  <c r="K41" i="1"/>
  <c r="K40" i="1"/>
  <c r="K39" i="1"/>
  <c r="K38" i="1"/>
  <c r="K11" i="1" l="1"/>
  <c r="K10" i="1"/>
  <c r="K9" i="1"/>
  <c r="K8" i="1"/>
  <c r="K7" i="1"/>
  <c r="K6" i="1"/>
  <c r="K5" i="1"/>
  <c r="K16" i="1"/>
  <c r="D12" i="1" l="1"/>
  <c r="D45" i="1"/>
  <c r="K14" i="2" l="1"/>
  <c r="J14" i="2"/>
  <c r="I14" i="2"/>
  <c r="H14" i="2"/>
  <c r="G14" i="2"/>
  <c r="K45" i="1" l="1"/>
  <c r="K34" i="1" l="1"/>
  <c r="K17" i="1"/>
  <c r="K18" i="1"/>
  <c r="K19" i="1"/>
  <c r="K20" i="1"/>
  <c r="K21" i="1"/>
  <c r="K22" i="1"/>
  <c r="K23" i="1" l="1"/>
  <c r="K12" i="1"/>
  <c r="K46" i="1" l="1"/>
  <c r="K47" i="1" s="1"/>
  <c r="K48" i="1" s="1"/>
</calcChain>
</file>

<file path=xl/comments1.xml><?xml version="1.0" encoding="utf-8"?>
<comments xmlns="http://schemas.openxmlformats.org/spreadsheetml/2006/main">
  <authors>
    <author>i3-3</author>
  </authors>
  <commentList>
    <comment ref="A36" authorId="0" shapeId="0">
      <text>
        <r>
          <rPr>
            <b/>
            <sz val="9"/>
            <color indexed="81"/>
            <rFont val="Tahoma"/>
            <family val="2"/>
            <charset val="238"/>
          </rPr>
          <t>i3-3: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<sst xmlns="http://schemas.openxmlformats.org/spreadsheetml/2006/main" count="139" uniqueCount="72">
  <si>
    <t>Lp</t>
  </si>
  <si>
    <t>Taryfa</t>
  </si>
  <si>
    <t>Obiekt</t>
  </si>
  <si>
    <t>Cena jednostkowa netto za 1 kWh [gr/kWh] (trzy miejsca po przecinku)</t>
  </si>
  <si>
    <t>A. GAZ ZIEMNY WYSOKOMETANOWY GRUPY - E</t>
  </si>
  <si>
    <t>A - bud. B1</t>
  </si>
  <si>
    <t>B - bud. B2</t>
  </si>
  <si>
    <t>C - Hala sport.</t>
  </si>
  <si>
    <t>D - Chata 3</t>
  </si>
  <si>
    <t>E - Okrąglak</t>
  </si>
  <si>
    <t>G -Chata 6</t>
  </si>
  <si>
    <t>B. OPŁATA ABONAMENTOWA</t>
  </si>
  <si>
    <t>Wartość netto w zł (kol. 4 x 5 : 100) (dwa miejsca po przecinku</t>
  </si>
  <si>
    <t>Cena jednostkowa netto za opłatę abonamentową                     [zł/m-c] (dwa miejsca poprzecinku)</t>
  </si>
  <si>
    <t>Wartość netto w zł [kol. 4 x 5] (dwa miejsca po przecinku</t>
  </si>
  <si>
    <t>Razem</t>
  </si>
  <si>
    <t xml:space="preserve">A.   </t>
  </si>
  <si>
    <t xml:space="preserve">B.   </t>
  </si>
  <si>
    <t>C. OPŁATA SIECIOWA STAŁA</t>
  </si>
  <si>
    <t>Wartość netto w zł  (kol. 4 x 5 x 6 : 100)</t>
  </si>
  <si>
    <t xml:space="preserve">C.  </t>
  </si>
  <si>
    <t>Wartość netto w zł [kol. 4 x 5 : 100] (dwa miejsca po przecinku)</t>
  </si>
  <si>
    <t xml:space="preserve">D.   </t>
  </si>
  <si>
    <t>RAZEM WARTOŚĆ NETTO (A+B+C+D):</t>
  </si>
  <si>
    <t>PODATEK VAT 23 %</t>
  </si>
  <si>
    <t>RAZEM WARTOŚĆ BRUTTO</t>
  </si>
  <si>
    <t>Ilość miesięcy</t>
  </si>
  <si>
    <t>Umowa przyłączeniowa</t>
  </si>
  <si>
    <t xml:space="preserve">Moc umowna (kWh/h </t>
  </si>
  <si>
    <t>kwiecień</t>
  </si>
  <si>
    <t>maj</t>
  </si>
  <si>
    <t>czerwiec</t>
  </si>
  <si>
    <t>lipiec</t>
  </si>
  <si>
    <t>sierpień</t>
  </si>
  <si>
    <t>wrzesień</t>
  </si>
  <si>
    <t>listopad</t>
  </si>
  <si>
    <t>grudzień</t>
  </si>
  <si>
    <t>styczeń</t>
  </si>
  <si>
    <t>luty</t>
  </si>
  <si>
    <t>marzec</t>
  </si>
  <si>
    <t>paździer            nik</t>
  </si>
  <si>
    <t>Lp.</t>
  </si>
  <si>
    <t>W-5.1</t>
  </si>
  <si>
    <t>OGÓŁEM</t>
  </si>
  <si>
    <r>
      <rPr>
        <u/>
        <sz val="9"/>
        <color theme="1"/>
        <rFont val="Calibri"/>
        <family val="2"/>
        <charset val="238"/>
        <scheme val="minor"/>
      </rPr>
      <t>&gt;</t>
    </r>
    <r>
      <rPr>
        <sz val="9"/>
        <color theme="1"/>
        <rFont val="Calibri"/>
        <family val="2"/>
        <charset val="238"/>
        <scheme val="minor"/>
      </rPr>
      <t xml:space="preserve"> 110</t>
    </r>
  </si>
  <si>
    <t>Grupa taryfowa OSD</t>
  </si>
  <si>
    <t>W-3,6</t>
  </si>
  <si>
    <t>Załacznik nr …. do SIWZ</t>
  </si>
  <si>
    <t>W - 5.1</t>
  </si>
  <si>
    <t>W - 3.6</t>
  </si>
  <si>
    <t>Cena jednostkowa za opłatę sieciową zmienną [gr/kWh] (trzy msc. po przecinku</t>
  </si>
  <si>
    <t>H - Chata 8</t>
  </si>
  <si>
    <t>A - Internat B1 BTRR/UIP/09/        422.2012</t>
  </si>
  <si>
    <t>B - Internat B2 BTRR/UIP/09/        423.2012</t>
  </si>
  <si>
    <t>C - Hala sportowa BTRR/UIP/09/        424.2012</t>
  </si>
  <si>
    <t>D - Chata nr 3 BTRR/UIP/09/        425.2012</t>
  </si>
  <si>
    <t>E - Restauracja okrąglak BTRR/UIP/09/        427.2012</t>
  </si>
  <si>
    <t>G - Chata nr 6 BTRR/UIP/09/        432.2012</t>
  </si>
  <si>
    <t>H - Chata nr 8 BTRR/UIP/09/        435.2012</t>
  </si>
  <si>
    <t>Moc umowna (kWh/h)</t>
  </si>
  <si>
    <t>Prognozowane zużycie paliwa gazowego w poszczególnych miesiącach w skali roku (kWh)</t>
  </si>
  <si>
    <t xml:space="preserve">Cena jednostkowa netto za opłatę sieciową stałą [gr/kWh]( trzy miejsca po przecinku </t>
  </si>
  <si>
    <t>Maj przy umowie na rok</t>
  </si>
  <si>
    <t>Czerwiec przy umowie na rok</t>
  </si>
  <si>
    <t>Maj współczynnik na dwa miesiące 0,9072</t>
  </si>
  <si>
    <t>Czerwiec współczynnik na dwa miesiące 0,6804</t>
  </si>
  <si>
    <t xml:space="preserve"> </t>
  </si>
  <si>
    <t>Prognozowana ilość zużycia paliwa w skali 5 miesięcy</t>
  </si>
  <si>
    <t>Szacowane zużycie paliwa gazowego w okresie 5 miesięcy (kWh)</t>
  </si>
  <si>
    <t>5 m-cy x (stawka zł/m-c)</t>
  </si>
  <si>
    <t>Szacowana ilość godzin w okresie 5 m-cy</t>
  </si>
  <si>
    <t xml:space="preserve">załącznik nr 1b) - Formularz cenowy oferty (kalkulacja)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</si>
</sst>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18" x14ac:knownFonts="1">
    <font>
      <sz val="11"/>
      <color theme="1"/>
      <name val="Calibri"/>
      <family val="2"/>
      <charset val="238"/>
      <scheme val="minor"/>
    </font>
    <font>
      <sz val="10"/>
      <color theme="1"/>
      <name val="Century Gothic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u/>
      <sz val="9"/>
      <color theme="1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Century Gothic"/>
      <family val="2"/>
      <charset val="238"/>
    </font>
    <font>
      <b/>
      <sz val="10"/>
      <name val="Century Gothic"/>
      <family val="2"/>
      <charset val="238"/>
    </font>
    <font>
      <b/>
      <sz val="8"/>
      <name val="Century Gothic"/>
      <family val="2"/>
      <charset val="238"/>
    </font>
    <font>
      <sz val="8"/>
      <name val="Century Gothic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9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17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3" fontId="0" fillId="0" borderId="0" xfId="0" applyNumberFormat="1"/>
    <xf numFmtId="0" fontId="0" fillId="0" borderId="55" xfId="0" applyBorder="1" applyAlignment="1">
      <alignment wrapText="1"/>
    </xf>
    <xf numFmtId="0" fontId="7" fillId="0" borderId="66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5" fillId="0" borderId="68" xfId="0" applyFont="1" applyBorder="1" applyAlignment="1">
      <alignment horizontal="center" vertical="center" wrapText="1"/>
    </xf>
    <xf numFmtId="0" fontId="5" fillId="0" borderId="69" xfId="0" applyFont="1" applyBorder="1" applyAlignment="1">
      <alignment horizontal="center" vertical="center" wrapText="1"/>
    </xf>
    <xf numFmtId="3" fontId="5" fillId="0" borderId="6" xfId="0" applyNumberFormat="1" applyFont="1" applyBorder="1" applyAlignment="1">
      <alignment horizontal="right" vertical="center"/>
    </xf>
    <xf numFmtId="3" fontId="5" fillId="0" borderId="20" xfId="0" applyNumberFormat="1" applyFont="1" applyBorder="1" applyAlignment="1">
      <alignment horizontal="right" vertical="center"/>
    </xf>
    <xf numFmtId="0" fontId="5" fillId="0" borderId="49" xfId="0" applyFont="1" applyBorder="1" applyAlignment="1">
      <alignment horizontal="center" wrapText="1"/>
    </xf>
    <xf numFmtId="0" fontId="5" fillId="0" borderId="53" xfId="0" applyFont="1" applyBorder="1" applyAlignment="1">
      <alignment horizontal="center"/>
    </xf>
    <xf numFmtId="0" fontId="5" fillId="0" borderId="49" xfId="0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right" vertical="center"/>
    </xf>
    <xf numFmtId="0" fontId="5" fillId="0" borderId="49" xfId="0" applyFont="1" applyBorder="1" applyAlignment="1">
      <alignment horizontal="center"/>
    </xf>
    <xf numFmtId="0" fontId="5" fillId="0" borderId="63" xfId="0" applyFont="1" applyBorder="1" applyAlignment="1">
      <alignment horizontal="center" vertical="center" wrapText="1"/>
    </xf>
    <xf numFmtId="0" fontId="5" fillId="0" borderId="64" xfId="0" applyFont="1" applyBorder="1" applyAlignment="1">
      <alignment horizontal="center"/>
    </xf>
    <xf numFmtId="0" fontId="5" fillId="0" borderId="63" xfId="0" applyFont="1" applyBorder="1" applyAlignment="1">
      <alignment horizontal="center"/>
    </xf>
    <xf numFmtId="3" fontId="5" fillId="0" borderId="66" xfId="0" applyNumberFormat="1" applyFont="1" applyBorder="1" applyAlignment="1">
      <alignment horizontal="right" vertical="center"/>
    </xf>
    <xf numFmtId="3" fontId="7" fillId="0" borderId="60" xfId="0" applyNumberFormat="1" applyFont="1" applyBorder="1" applyAlignment="1">
      <alignment horizontal="right" vertical="center"/>
    </xf>
    <xf numFmtId="3" fontId="7" fillId="0" borderId="61" xfId="0" applyNumberFormat="1" applyFont="1" applyBorder="1" applyAlignment="1">
      <alignment horizontal="right" vertical="center"/>
    </xf>
    <xf numFmtId="0" fontId="5" fillId="0" borderId="67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wrapText="1"/>
    </xf>
    <xf numFmtId="0" fontId="5" fillId="0" borderId="62" xfId="0" applyFont="1" applyBorder="1" applyAlignment="1">
      <alignment horizontal="center" wrapText="1"/>
    </xf>
    <xf numFmtId="0" fontId="4" fillId="0" borderId="0" xfId="0" applyFont="1" applyAlignment="1">
      <alignment wrapText="1"/>
    </xf>
    <xf numFmtId="0" fontId="5" fillId="0" borderId="68" xfId="0" applyFont="1" applyBorder="1" applyAlignment="1">
      <alignment horizontal="center" vertical="top" wrapText="1"/>
    </xf>
    <xf numFmtId="3" fontId="9" fillId="0" borderId="6" xfId="0" applyNumberFormat="1" applyFont="1" applyBorder="1" applyAlignment="1">
      <alignment horizontal="right" vertical="center"/>
    </xf>
    <xf numFmtId="3" fontId="9" fillId="0" borderId="4" xfId="0" applyNumberFormat="1" applyFont="1" applyBorder="1" applyAlignment="1">
      <alignment horizontal="right" vertical="center"/>
    </xf>
    <xf numFmtId="3" fontId="9" fillId="0" borderId="22" xfId="0" applyNumberFormat="1" applyFont="1" applyBorder="1" applyAlignment="1">
      <alignment horizontal="right" vertical="center"/>
    </xf>
    <xf numFmtId="3" fontId="9" fillId="0" borderId="66" xfId="0" applyNumberFormat="1" applyFont="1" applyBorder="1" applyAlignment="1">
      <alignment horizontal="right" vertical="center"/>
    </xf>
    <xf numFmtId="3" fontId="9" fillId="0" borderId="30" xfId="0" applyNumberFormat="1" applyFont="1" applyBorder="1" applyAlignment="1">
      <alignment horizontal="right" vertical="center"/>
    </xf>
    <xf numFmtId="0" fontId="11" fillId="0" borderId="0" xfId="0" applyFont="1"/>
    <xf numFmtId="0" fontId="13" fillId="0" borderId="1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0" fontId="11" fillId="0" borderId="6" xfId="0" applyFont="1" applyBorder="1"/>
    <xf numFmtId="0" fontId="11" fillId="0" borderId="6" xfId="0" applyFont="1" applyBorder="1" applyAlignment="1">
      <alignment horizontal="center"/>
    </xf>
    <xf numFmtId="4" fontId="11" fillId="0" borderId="27" xfId="0" quotePrefix="1" applyNumberFormat="1" applyFont="1" applyBorder="1"/>
    <xf numFmtId="0" fontId="11" fillId="0" borderId="21" xfId="0" applyFont="1" applyBorder="1" applyAlignment="1">
      <alignment horizontal="center"/>
    </xf>
    <xf numFmtId="0" fontId="11" fillId="0" borderId="4" xfId="0" applyFont="1" applyBorder="1"/>
    <xf numFmtId="0" fontId="11" fillId="0" borderId="4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1" fillId="0" borderId="8" xfId="0" applyFont="1" applyBorder="1"/>
    <xf numFmtId="0" fontId="11" fillId="0" borderId="8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7" xfId="0" applyFont="1" applyBorder="1" applyAlignment="1"/>
    <xf numFmtId="0" fontId="12" fillId="0" borderId="7" xfId="0" applyFont="1" applyBorder="1"/>
    <xf numFmtId="4" fontId="12" fillId="0" borderId="18" xfId="0" applyNumberFormat="1" applyFont="1" applyBorder="1"/>
    <xf numFmtId="0" fontId="13" fillId="0" borderId="1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vertical="center" wrapText="1"/>
    </xf>
    <xf numFmtId="0" fontId="13" fillId="0" borderId="18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/>
    </xf>
    <xf numFmtId="0" fontId="11" fillId="0" borderId="3" xfId="0" applyFont="1" applyBorder="1"/>
    <xf numFmtId="0" fontId="11" fillId="0" borderId="3" xfId="0" applyFont="1" applyBorder="1" applyAlignment="1">
      <alignment horizontal="center"/>
    </xf>
    <xf numFmtId="4" fontId="11" fillId="0" borderId="3" xfId="0" applyNumberFormat="1" applyFont="1" applyBorder="1"/>
    <xf numFmtId="4" fontId="11" fillId="0" borderId="27" xfId="0" applyNumberFormat="1" applyFont="1" applyBorder="1"/>
    <xf numFmtId="4" fontId="11" fillId="0" borderId="4" xfId="0" applyNumberFormat="1" applyFont="1" applyBorder="1"/>
    <xf numFmtId="4" fontId="11" fillId="0" borderId="22" xfId="0" applyNumberFormat="1" applyFont="1" applyBorder="1"/>
    <xf numFmtId="4" fontId="11" fillId="0" borderId="8" xfId="0" applyNumberFormat="1" applyFont="1" applyBorder="1"/>
    <xf numFmtId="4" fontId="11" fillId="0" borderId="30" xfId="0" applyNumberFormat="1" applyFont="1" applyBorder="1"/>
    <xf numFmtId="0" fontId="12" fillId="0" borderId="17" xfId="0" applyFont="1" applyBorder="1"/>
    <xf numFmtId="4" fontId="12" fillId="0" borderId="7" xfId="0" applyNumberFormat="1" applyFont="1" applyBorder="1"/>
    <xf numFmtId="0" fontId="15" fillId="0" borderId="0" xfId="0" applyFont="1"/>
    <xf numFmtId="0" fontId="16" fillId="0" borderId="17" xfId="0" applyFont="1" applyBorder="1"/>
    <xf numFmtId="0" fontId="16" fillId="0" borderId="7" xfId="0" applyFont="1" applyBorder="1"/>
    <xf numFmtId="0" fontId="15" fillId="0" borderId="7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6" xfId="0" applyFont="1" applyBorder="1"/>
    <xf numFmtId="4" fontId="15" fillId="0" borderId="20" xfId="0" applyNumberFormat="1" applyFont="1" applyBorder="1"/>
    <xf numFmtId="0" fontId="15" fillId="0" borderId="4" xfId="0" applyFont="1" applyBorder="1"/>
    <xf numFmtId="0" fontId="15" fillId="0" borderId="4" xfId="1" applyNumberFormat="1" applyFont="1" applyBorder="1"/>
    <xf numFmtId="0" fontId="15" fillId="0" borderId="8" xfId="0" applyFont="1" applyBorder="1"/>
    <xf numFmtId="0" fontId="12" fillId="0" borderId="39" xfId="0" applyFont="1" applyBorder="1" applyAlignment="1">
      <alignment horizontal="center"/>
    </xf>
    <xf numFmtId="0" fontId="12" fillId="0" borderId="40" xfId="0" applyFont="1" applyBorder="1" applyAlignment="1"/>
    <xf numFmtId="0" fontId="16" fillId="0" borderId="40" xfId="0" applyFont="1" applyBorder="1"/>
    <xf numFmtId="4" fontId="16" fillId="0" borderId="41" xfId="0" applyNumberFormat="1" applyFont="1" applyBorder="1"/>
    <xf numFmtId="4" fontId="16" fillId="0" borderId="32" xfId="0" applyNumberFormat="1" applyFont="1" applyBorder="1"/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13" fillId="0" borderId="70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/>
    </xf>
    <xf numFmtId="0" fontId="11" fillId="0" borderId="71" xfId="0" applyFont="1" applyBorder="1"/>
    <xf numFmtId="0" fontId="11" fillId="0" borderId="72" xfId="0" applyFont="1" applyBorder="1"/>
    <xf numFmtId="0" fontId="12" fillId="0" borderId="9" xfId="0" applyFont="1" applyBorder="1"/>
    <xf numFmtId="0" fontId="13" fillId="0" borderId="9" xfId="0" applyFont="1" applyBorder="1" applyAlignment="1">
      <alignment horizontal="center" vertical="center" wrapText="1"/>
    </xf>
    <xf numFmtId="4" fontId="11" fillId="0" borderId="42" xfId="0" applyNumberFormat="1" applyFont="1" applyBorder="1"/>
    <xf numFmtId="4" fontId="11" fillId="0" borderId="73" xfId="0" applyNumberFormat="1" applyFont="1" applyBorder="1"/>
    <xf numFmtId="4" fontId="11" fillId="0" borderId="74" xfId="0" applyNumberFormat="1" applyFont="1" applyBorder="1"/>
    <xf numFmtId="4" fontId="12" fillId="0" borderId="9" xfId="0" applyNumberFormat="1" applyFont="1" applyBorder="1"/>
    <xf numFmtId="0" fontId="15" fillId="0" borderId="9" xfId="0" applyFont="1" applyBorder="1" applyAlignment="1">
      <alignment horizontal="center"/>
    </xf>
    <xf numFmtId="0" fontId="15" fillId="0" borderId="71" xfId="0" applyFont="1" applyBorder="1"/>
    <xf numFmtId="0" fontId="15" fillId="0" borderId="71" xfId="1" applyNumberFormat="1" applyFont="1" applyBorder="1"/>
    <xf numFmtId="0" fontId="15" fillId="0" borderId="72" xfId="0" applyFont="1" applyBorder="1"/>
    <xf numFmtId="0" fontId="16" fillId="0" borderId="75" xfId="0" applyFont="1" applyBorder="1"/>
    <xf numFmtId="0" fontId="16" fillId="0" borderId="76" xfId="0" applyFont="1" applyBorder="1" applyAlignment="1">
      <alignment horizontal="center"/>
    </xf>
    <xf numFmtId="0" fontId="16" fillId="0" borderId="77" xfId="0" applyFont="1" applyBorder="1" applyAlignment="1">
      <alignment horizontal="center"/>
    </xf>
    <xf numFmtId="0" fontId="16" fillId="0" borderId="78" xfId="0" applyFont="1" applyBorder="1" applyAlignment="1">
      <alignment horizontal="center"/>
    </xf>
    <xf numFmtId="0" fontId="13" fillId="2" borderId="9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/>
    </xf>
    <xf numFmtId="0" fontId="11" fillId="2" borderId="71" xfId="0" applyFont="1" applyFill="1" applyBorder="1"/>
    <xf numFmtId="0" fontId="16" fillId="2" borderId="9" xfId="0" applyFont="1" applyFill="1" applyBorder="1"/>
    <xf numFmtId="0" fontId="11" fillId="3" borderId="3" xfId="0" applyFont="1" applyFill="1" applyBorder="1"/>
    <xf numFmtId="0" fontId="11" fillId="3" borderId="42" xfId="0" applyFont="1" applyFill="1" applyBorder="1"/>
    <xf numFmtId="4" fontId="11" fillId="3" borderId="27" xfId="0" applyNumberFormat="1" applyFont="1" applyFill="1" applyBorder="1"/>
    <xf numFmtId="0" fontId="11" fillId="3" borderId="4" xfId="0" applyFont="1" applyFill="1" applyBorder="1"/>
    <xf numFmtId="0" fontId="7" fillId="3" borderId="65" xfId="0" applyFont="1" applyFill="1" applyBorder="1" applyAlignment="1">
      <alignment horizontal="center" vertical="center" wrapText="1"/>
    </xf>
    <xf numFmtId="0" fontId="7" fillId="3" borderId="66" xfId="0" applyFont="1" applyFill="1" applyBorder="1" applyAlignment="1">
      <alignment horizontal="center" vertical="center" wrapText="1"/>
    </xf>
    <xf numFmtId="3" fontId="5" fillId="3" borderId="44" xfId="0" applyNumberFormat="1" applyFont="1" applyFill="1" applyBorder="1" applyAlignment="1">
      <alignment horizontal="right" vertical="center" wrapText="1"/>
    </xf>
    <xf numFmtId="3" fontId="9" fillId="3" borderId="6" xfId="0" applyNumberFormat="1" applyFont="1" applyFill="1" applyBorder="1" applyAlignment="1">
      <alignment horizontal="right" vertical="center" wrapText="1"/>
    </xf>
    <xf numFmtId="3" fontId="9" fillId="3" borderId="4" xfId="0" applyNumberFormat="1" applyFont="1" applyFill="1" applyBorder="1" applyAlignment="1">
      <alignment horizontal="right" vertical="center"/>
    </xf>
    <xf numFmtId="3" fontId="5" fillId="3" borderId="66" xfId="0" applyNumberFormat="1" applyFont="1" applyFill="1" applyBorder="1" applyAlignment="1">
      <alignment horizontal="right" vertical="center"/>
    </xf>
    <xf numFmtId="3" fontId="7" fillId="3" borderId="59" xfId="0" applyNumberFormat="1" applyFont="1" applyFill="1" applyBorder="1" applyAlignment="1">
      <alignment horizontal="right" vertical="center" wrapText="1"/>
    </xf>
    <xf numFmtId="3" fontId="7" fillId="3" borderId="60" xfId="0" applyNumberFormat="1" applyFont="1" applyFill="1" applyBorder="1" applyAlignment="1">
      <alignment horizontal="right" vertical="center"/>
    </xf>
    <xf numFmtId="4" fontId="16" fillId="3" borderId="38" xfId="0" applyNumberFormat="1" applyFont="1" applyFill="1" applyBorder="1"/>
    <xf numFmtId="4" fontId="16" fillId="2" borderId="35" xfId="0" applyNumberFormat="1" applyFont="1" applyFill="1" applyBorder="1"/>
    <xf numFmtId="0" fontId="14" fillId="0" borderId="42" xfId="0" applyFont="1" applyBorder="1" applyAlignment="1">
      <alignment horizontal="center"/>
    </xf>
    <xf numFmtId="0" fontId="14" fillId="0" borderId="43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3" fillId="0" borderId="7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3" fontId="11" fillId="0" borderId="6" xfId="0" applyNumberFormat="1" applyFont="1" applyBorder="1" applyAlignment="1">
      <alignment horizontal="center"/>
    </xf>
    <xf numFmtId="0" fontId="11" fillId="0" borderId="6" xfId="0" applyNumberFormat="1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3" fontId="11" fillId="0" borderId="4" xfId="0" applyNumberFormat="1" applyFont="1" applyBorder="1" applyAlignment="1">
      <alignment horizontal="center"/>
    </xf>
    <xf numFmtId="0" fontId="11" fillId="0" borderId="4" xfId="0" applyNumberFormat="1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3" fontId="11" fillId="0" borderId="8" xfId="0" applyNumberFormat="1" applyFont="1" applyBorder="1" applyAlignment="1">
      <alignment horizontal="center"/>
    </xf>
    <xf numFmtId="0" fontId="11" fillId="0" borderId="8" xfId="0" applyNumberFormat="1" applyFont="1" applyBorder="1" applyAlignment="1">
      <alignment horizontal="center"/>
    </xf>
    <xf numFmtId="3" fontId="12" fillId="0" borderId="7" xfId="0" applyNumberFormat="1" applyFont="1" applyBorder="1" applyAlignment="1">
      <alignment horizontal="center"/>
    </xf>
    <xf numFmtId="0" fontId="12" fillId="0" borderId="7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6" fillId="0" borderId="28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16" fillId="0" borderId="29" xfId="0" applyFont="1" applyBorder="1" applyAlignment="1">
      <alignment horizontal="center"/>
    </xf>
    <xf numFmtId="0" fontId="16" fillId="0" borderId="36" xfId="0" applyFont="1" applyBorder="1" applyAlignment="1">
      <alignment horizontal="center"/>
    </xf>
    <xf numFmtId="0" fontId="16" fillId="0" borderId="37" xfId="0" applyFont="1" applyBorder="1" applyAlignment="1">
      <alignment horizontal="center"/>
    </xf>
    <xf numFmtId="0" fontId="16" fillId="0" borderId="3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33" xfId="0" applyFont="1" applyBorder="1" applyAlignment="1">
      <alignment horizontal="center"/>
    </xf>
    <xf numFmtId="0" fontId="16" fillId="0" borderId="34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7" fillId="0" borderId="56" xfId="0" applyFont="1" applyBorder="1" applyAlignment="1">
      <alignment horizontal="center" vertical="center" wrapText="1"/>
    </xf>
    <xf numFmtId="0" fontId="7" fillId="0" borderId="57" xfId="0" applyFont="1" applyBorder="1" applyAlignment="1">
      <alignment horizontal="center" vertical="center" wrapText="1"/>
    </xf>
    <xf numFmtId="0" fontId="7" fillId="0" borderId="58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50" xfId="0" applyFont="1" applyBorder="1" applyAlignment="1">
      <alignment horizontal="center" vertical="center"/>
    </xf>
    <xf numFmtId="0" fontId="7" fillId="0" borderId="62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 wrapText="1"/>
    </xf>
    <xf numFmtId="0" fontId="6" fillId="0" borderId="63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64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/>
    </xf>
    <xf numFmtId="0" fontId="4" fillId="0" borderId="45" xfId="0" applyFont="1" applyBorder="1" applyAlignment="1">
      <alignment horizontal="center"/>
    </xf>
    <xf numFmtId="0" fontId="4" fillId="0" borderId="46" xfId="0" applyFont="1" applyBorder="1" applyAlignment="1">
      <alignment horizontal="center"/>
    </xf>
    <xf numFmtId="3" fontId="17" fillId="3" borderId="6" xfId="0" applyNumberFormat="1" applyFont="1" applyFill="1" applyBorder="1" applyAlignment="1">
      <alignment horizontal="right" vertical="center" wrapText="1"/>
    </xf>
    <xf numFmtId="3" fontId="17" fillId="3" borderId="6" xfId="0" applyNumberFormat="1" applyFont="1" applyFill="1" applyBorder="1" applyAlignment="1">
      <alignment horizontal="right" vertical="center"/>
    </xf>
    <xf numFmtId="3" fontId="17" fillId="3" borderId="4" xfId="0" applyNumberFormat="1" applyFont="1" applyFill="1" applyBorder="1" applyAlignment="1">
      <alignment horizontal="right" vertical="center"/>
    </xf>
    <xf numFmtId="3" fontId="17" fillId="3" borderId="66" xfId="0" applyNumberFormat="1" applyFont="1" applyFill="1" applyBorder="1" applyAlignment="1">
      <alignment horizontal="right" vertical="center"/>
    </xf>
    <xf numFmtId="0" fontId="12" fillId="0" borderId="0" xfId="0" applyFont="1" applyAlignment="1">
      <alignment horizontal="right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9"/>
  <sheetViews>
    <sheetView tabSelected="1" view="pageBreakPreview" zoomScale="90" zoomScaleNormal="100" zoomScaleSheetLayoutView="90" zoomScalePageLayoutView="80" workbookViewId="0">
      <selection activeCell="F3" sqref="F3"/>
    </sheetView>
  </sheetViews>
  <sheetFormatPr defaultRowHeight="15" x14ac:dyDescent="0.25"/>
  <cols>
    <col min="1" max="1" width="5.140625" customWidth="1"/>
    <col min="2" max="2" width="14.42578125" customWidth="1"/>
    <col min="3" max="3" width="10.5703125" customWidth="1"/>
    <col min="4" max="4" width="10.140625" customWidth="1"/>
    <col min="5" max="5" width="11.5703125" customWidth="1"/>
    <col min="6" max="6" width="13.5703125" customWidth="1"/>
    <col min="7" max="10" width="13.5703125" hidden="1" customWidth="1"/>
    <col min="11" max="11" width="14" customWidth="1"/>
    <col min="12" max="12" width="9.140625" customWidth="1"/>
    <col min="17" max="17" width="16.42578125" customWidth="1"/>
  </cols>
  <sheetData>
    <row r="1" spans="1:21" ht="27.75" customHeight="1" thickBot="1" x14ac:dyDescent="0.3">
      <c r="A1" s="33"/>
      <c r="B1" s="33"/>
      <c r="C1" s="175" t="s">
        <v>71</v>
      </c>
      <c r="D1" s="175"/>
      <c r="E1" s="175"/>
      <c r="F1" s="175"/>
      <c r="G1" s="85"/>
      <c r="H1" s="85"/>
      <c r="I1" s="86"/>
      <c r="J1" s="86"/>
      <c r="K1" s="33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6.5" thickTop="1" thickBot="1" x14ac:dyDescent="0.3">
      <c r="A2" s="125" t="s">
        <v>4</v>
      </c>
      <c r="B2" s="126"/>
      <c r="C2" s="126"/>
      <c r="D2" s="126"/>
      <c r="E2" s="126"/>
      <c r="F2" s="126"/>
      <c r="G2" s="126"/>
      <c r="H2" s="126"/>
      <c r="I2" s="126"/>
      <c r="J2" s="126"/>
      <c r="K2" s="127"/>
      <c r="L2" s="2"/>
      <c r="M2" s="2"/>
      <c r="N2" s="2"/>
      <c r="O2" s="2"/>
      <c r="P2" s="2"/>
      <c r="Q2" s="2"/>
      <c r="R2" s="2"/>
      <c r="S2" s="2"/>
      <c r="T2" s="1"/>
      <c r="U2" s="1"/>
    </row>
    <row r="3" spans="1:21" ht="78" customHeight="1" thickBot="1" x14ac:dyDescent="0.3">
      <c r="A3" s="34" t="s">
        <v>0</v>
      </c>
      <c r="B3" s="35" t="s">
        <v>2</v>
      </c>
      <c r="C3" s="35" t="s">
        <v>1</v>
      </c>
      <c r="D3" s="132" t="s">
        <v>68</v>
      </c>
      <c r="E3" s="132"/>
      <c r="F3" s="35" t="s">
        <v>3</v>
      </c>
      <c r="G3" s="87"/>
      <c r="H3" s="87"/>
      <c r="I3" s="87"/>
      <c r="J3" s="87"/>
      <c r="K3" s="36" t="s">
        <v>12</v>
      </c>
      <c r="L3" s="2"/>
      <c r="M3" s="2"/>
      <c r="N3" s="2"/>
      <c r="O3" s="2"/>
      <c r="P3" s="2"/>
      <c r="Q3" s="2"/>
      <c r="R3" s="2"/>
      <c r="S3" s="2"/>
      <c r="T3" s="1"/>
      <c r="U3" s="1"/>
    </row>
    <row r="4" spans="1:21" ht="15.75" thickBot="1" x14ac:dyDescent="0.3">
      <c r="A4" s="37">
        <v>1</v>
      </c>
      <c r="B4" s="38">
        <v>2</v>
      </c>
      <c r="C4" s="38">
        <v>3</v>
      </c>
      <c r="D4" s="135">
        <v>4</v>
      </c>
      <c r="E4" s="135"/>
      <c r="F4" s="38">
        <v>5</v>
      </c>
      <c r="G4" s="88"/>
      <c r="H4" s="88"/>
      <c r="I4" s="88"/>
      <c r="J4" s="88"/>
      <c r="K4" s="39">
        <v>6</v>
      </c>
      <c r="M4" s="1"/>
      <c r="N4" s="1"/>
      <c r="O4" s="1"/>
      <c r="P4" s="1"/>
      <c r="Q4" s="1"/>
      <c r="R4" s="1"/>
      <c r="S4" s="1"/>
      <c r="T4" s="1"/>
      <c r="U4" s="1"/>
    </row>
    <row r="5" spans="1:21" ht="15.75" thickBot="1" x14ac:dyDescent="0.3">
      <c r="A5" s="40">
        <v>1</v>
      </c>
      <c r="B5" s="41" t="s">
        <v>5</v>
      </c>
      <c r="C5" s="42" t="s">
        <v>49</v>
      </c>
      <c r="D5" s="133">
        <v>13500</v>
      </c>
      <c r="E5" s="134"/>
      <c r="F5" s="41"/>
      <c r="G5" s="89"/>
      <c r="H5" s="89"/>
      <c r="I5" s="89"/>
      <c r="J5" s="89"/>
      <c r="K5" s="43">
        <f t="shared" ref="K5:K11" si="0">D5*F5/100</f>
        <v>0</v>
      </c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15.75" thickBot="1" x14ac:dyDescent="0.3">
      <c r="A6" s="44">
        <v>2</v>
      </c>
      <c r="B6" s="45" t="s">
        <v>6</v>
      </c>
      <c r="C6" s="46" t="s">
        <v>49</v>
      </c>
      <c r="D6" s="136">
        <v>12000</v>
      </c>
      <c r="E6" s="137"/>
      <c r="F6" s="45"/>
      <c r="G6" s="89"/>
      <c r="H6" s="89"/>
      <c r="I6" s="89"/>
      <c r="J6" s="89"/>
      <c r="K6" s="43">
        <f t="shared" si="0"/>
        <v>0</v>
      </c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15.75" thickBot="1" x14ac:dyDescent="0.3">
      <c r="A7" s="44">
        <v>3</v>
      </c>
      <c r="B7" s="45" t="s">
        <v>7</v>
      </c>
      <c r="C7" s="46" t="s">
        <v>48</v>
      </c>
      <c r="D7" s="136">
        <v>355000</v>
      </c>
      <c r="E7" s="137"/>
      <c r="F7" s="45"/>
      <c r="G7" s="89"/>
      <c r="H7" s="89"/>
      <c r="I7" s="89"/>
      <c r="J7" s="89"/>
      <c r="K7" s="43">
        <f t="shared" si="0"/>
        <v>0</v>
      </c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15.75" thickBot="1" x14ac:dyDescent="0.3">
      <c r="A8" s="44">
        <v>4</v>
      </c>
      <c r="B8" s="45" t="s">
        <v>8</v>
      </c>
      <c r="C8" s="46" t="s">
        <v>48</v>
      </c>
      <c r="D8" s="136">
        <v>77000</v>
      </c>
      <c r="E8" s="137"/>
      <c r="F8" s="45"/>
      <c r="G8" s="89"/>
      <c r="H8" s="89"/>
      <c r="I8" s="89"/>
      <c r="J8" s="89"/>
      <c r="K8" s="43">
        <f t="shared" si="0"/>
        <v>0</v>
      </c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15.75" thickBot="1" x14ac:dyDescent="0.3">
      <c r="A9" s="44">
        <v>5</v>
      </c>
      <c r="B9" s="45" t="s">
        <v>9</v>
      </c>
      <c r="C9" s="46" t="s">
        <v>48</v>
      </c>
      <c r="D9" s="136">
        <v>55000</v>
      </c>
      <c r="E9" s="137"/>
      <c r="F9" s="45"/>
      <c r="G9" s="89"/>
      <c r="H9" s="89"/>
      <c r="I9" s="89"/>
      <c r="J9" s="89"/>
      <c r="K9" s="43">
        <f t="shared" si="0"/>
        <v>0</v>
      </c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15.75" thickBot="1" x14ac:dyDescent="0.3">
      <c r="A10" s="44">
        <v>6</v>
      </c>
      <c r="B10" s="45" t="s">
        <v>10</v>
      </c>
      <c r="C10" s="46" t="s">
        <v>48</v>
      </c>
      <c r="D10" s="136">
        <v>77500</v>
      </c>
      <c r="E10" s="137"/>
      <c r="F10" s="45"/>
      <c r="G10" s="89"/>
      <c r="H10" s="89"/>
      <c r="I10" s="89"/>
      <c r="J10" s="89"/>
      <c r="K10" s="43">
        <f t="shared" si="0"/>
        <v>0</v>
      </c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15.75" thickBot="1" x14ac:dyDescent="0.3">
      <c r="A11" s="47">
        <v>7</v>
      </c>
      <c r="B11" s="48" t="s">
        <v>51</v>
      </c>
      <c r="C11" s="49" t="s">
        <v>48</v>
      </c>
      <c r="D11" s="139">
        <v>72000</v>
      </c>
      <c r="E11" s="140"/>
      <c r="F11" s="48"/>
      <c r="G11" s="90"/>
      <c r="H11" s="90"/>
      <c r="I11" s="90"/>
      <c r="J11" s="90"/>
      <c r="K11" s="43">
        <f t="shared" si="0"/>
        <v>0</v>
      </c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5.75" thickBot="1" x14ac:dyDescent="0.3">
      <c r="A12" s="50" t="s">
        <v>16</v>
      </c>
      <c r="B12" s="51" t="s">
        <v>15</v>
      </c>
      <c r="C12" s="52"/>
      <c r="D12" s="141">
        <f>SUM(D5:E11)</f>
        <v>662000</v>
      </c>
      <c r="E12" s="142"/>
      <c r="F12" s="53"/>
      <c r="G12" s="91"/>
      <c r="H12" s="91"/>
      <c r="I12" s="91"/>
      <c r="J12" s="91"/>
      <c r="K12" s="54">
        <f>SUM(K5:K11)</f>
        <v>0</v>
      </c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15.75" thickBot="1" x14ac:dyDescent="0.3">
      <c r="A13" s="128" t="s">
        <v>11</v>
      </c>
      <c r="B13" s="129"/>
      <c r="C13" s="129"/>
      <c r="D13" s="129"/>
      <c r="E13" s="129"/>
      <c r="F13" s="129"/>
      <c r="G13" s="129"/>
      <c r="H13" s="129"/>
      <c r="I13" s="129"/>
      <c r="J13" s="129"/>
      <c r="K13" s="130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90" customHeight="1" thickBot="1" x14ac:dyDescent="0.3">
      <c r="A14" s="55" t="s">
        <v>0</v>
      </c>
      <c r="B14" s="56" t="s">
        <v>2</v>
      </c>
      <c r="C14" s="57" t="s">
        <v>1</v>
      </c>
      <c r="D14" s="131" t="s">
        <v>26</v>
      </c>
      <c r="E14" s="131"/>
      <c r="F14" s="56" t="s">
        <v>13</v>
      </c>
      <c r="G14" s="92"/>
      <c r="H14" s="92"/>
      <c r="I14" s="92"/>
      <c r="J14" s="92"/>
      <c r="K14" s="58" t="s">
        <v>14</v>
      </c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15.75" thickBot="1" x14ac:dyDescent="0.3">
      <c r="A15" s="37">
        <v>1</v>
      </c>
      <c r="B15" s="38">
        <v>2</v>
      </c>
      <c r="C15" s="38">
        <v>3</v>
      </c>
      <c r="D15" s="135">
        <v>4</v>
      </c>
      <c r="E15" s="135"/>
      <c r="F15" s="38">
        <v>5</v>
      </c>
      <c r="G15" s="88"/>
      <c r="H15" s="88"/>
      <c r="I15" s="88"/>
      <c r="J15" s="88"/>
      <c r="K15" s="39">
        <v>6</v>
      </c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x14ac:dyDescent="0.25">
      <c r="A16" s="59">
        <v>1</v>
      </c>
      <c r="B16" s="60" t="s">
        <v>5</v>
      </c>
      <c r="C16" s="61" t="s">
        <v>49</v>
      </c>
      <c r="D16" s="143">
        <v>5</v>
      </c>
      <c r="E16" s="143"/>
      <c r="F16" s="62"/>
      <c r="G16" s="93"/>
      <c r="H16" s="93"/>
      <c r="I16" s="93"/>
      <c r="J16" s="93"/>
      <c r="K16" s="63">
        <f>D16*F16</f>
        <v>0</v>
      </c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x14ac:dyDescent="0.25">
      <c r="A17" s="44">
        <v>2</v>
      </c>
      <c r="B17" s="45" t="s">
        <v>6</v>
      </c>
      <c r="C17" s="46" t="s">
        <v>49</v>
      </c>
      <c r="D17" s="138">
        <v>5</v>
      </c>
      <c r="E17" s="138"/>
      <c r="F17" s="64"/>
      <c r="G17" s="94"/>
      <c r="H17" s="94"/>
      <c r="I17" s="94"/>
      <c r="J17" s="94"/>
      <c r="K17" s="65">
        <f t="shared" ref="K17:K22" si="1">D17*F17</f>
        <v>0</v>
      </c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25">
      <c r="A18" s="44">
        <v>3</v>
      </c>
      <c r="B18" s="45" t="s">
        <v>7</v>
      </c>
      <c r="C18" s="46" t="s">
        <v>48</v>
      </c>
      <c r="D18" s="138">
        <v>5</v>
      </c>
      <c r="E18" s="138"/>
      <c r="F18" s="64"/>
      <c r="G18" s="94"/>
      <c r="H18" s="94"/>
      <c r="I18" s="94"/>
      <c r="J18" s="94"/>
      <c r="K18" s="65">
        <f t="shared" si="1"/>
        <v>0</v>
      </c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25">
      <c r="A19" s="44">
        <v>4</v>
      </c>
      <c r="B19" s="45" t="s">
        <v>8</v>
      </c>
      <c r="C19" s="46" t="s">
        <v>48</v>
      </c>
      <c r="D19" s="138">
        <v>5</v>
      </c>
      <c r="E19" s="138"/>
      <c r="F19" s="64"/>
      <c r="G19" s="94"/>
      <c r="H19" s="94"/>
      <c r="I19" s="94"/>
      <c r="J19" s="94"/>
      <c r="K19" s="65">
        <f t="shared" si="1"/>
        <v>0</v>
      </c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25">
      <c r="A20" s="44">
        <v>5</v>
      </c>
      <c r="B20" s="45" t="s">
        <v>9</v>
      </c>
      <c r="C20" s="46" t="s">
        <v>48</v>
      </c>
      <c r="D20" s="138">
        <v>5</v>
      </c>
      <c r="E20" s="138"/>
      <c r="F20" s="64"/>
      <c r="G20" s="94"/>
      <c r="H20" s="94"/>
      <c r="I20" s="94"/>
      <c r="J20" s="94"/>
      <c r="K20" s="65">
        <f t="shared" si="1"/>
        <v>0</v>
      </c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25">
      <c r="A21" s="44">
        <v>6</v>
      </c>
      <c r="B21" s="45" t="s">
        <v>10</v>
      </c>
      <c r="C21" s="46" t="s">
        <v>48</v>
      </c>
      <c r="D21" s="138">
        <v>5</v>
      </c>
      <c r="E21" s="138"/>
      <c r="F21" s="64"/>
      <c r="G21" s="94"/>
      <c r="H21" s="94"/>
      <c r="I21" s="94"/>
      <c r="J21" s="94"/>
      <c r="K21" s="65">
        <f t="shared" si="1"/>
        <v>0</v>
      </c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15.75" thickBot="1" x14ac:dyDescent="0.3">
      <c r="A22" s="47">
        <v>7</v>
      </c>
      <c r="B22" s="48" t="s">
        <v>51</v>
      </c>
      <c r="C22" s="49" t="s">
        <v>48</v>
      </c>
      <c r="D22" s="144">
        <v>5</v>
      </c>
      <c r="E22" s="144"/>
      <c r="F22" s="66"/>
      <c r="G22" s="95"/>
      <c r="H22" s="95"/>
      <c r="I22" s="95"/>
      <c r="J22" s="95"/>
      <c r="K22" s="67">
        <f t="shared" si="1"/>
        <v>0</v>
      </c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15.75" thickBot="1" x14ac:dyDescent="0.3">
      <c r="A23" s="68" t="s">
        <v>17</v>
      </c>
      <c r="B23" s="53" t="s">
        <v>15</v>
      </c>
      <c r="C23" s="53"/>
      <c r="D23" s="154"/>
      <c r="E23" s="155"/>
      <c r="F23" s="69"/>
      <c r="G23" s="96"/>
      <c r="H23" s="96"/>
      <c r="I23" s="96"/>
      <c r="J23" s="96"/>
      <c r="K23" s="54">
        <f>SUM(K16:K22)</f>
        <v>0</v>
      </c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5.75" thickBot="1" x14ac:dyDescent="0.3">
      <c r="A24" s="128" t="s">
        <v>18</v>
      </c>
      <c r="B24" s="129"/>
      <c r="C24" s="129"/>
      <c r="D24" s="129"/>
      <c r="E24" s="129"/>
      <c r="F24" s="129"/>
      <c r="G24" s="129"/>
      <c r="H24" s="129"/>
      <c r="I24" s="129"/>
      <c r="J24" s="129"/>
      <c r="K24" s="130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92.25" customHeight="1" thickBot="1" x14ac:dyDescent="0.3">
      <c r="A25" s="55" t="s">
        <v>0</v>
      </c>
      <c r="B25" s="56" t="s">
        <v>2</v>
      </c>
      <c r="C25" s="56" t="s">
        <v>1</v>
      </c>
      <c r="D25" s="56" t="s">
        <v>70</v>
      </c>
      <c r="E25" s="56" t="s">
        <v>59</v>
      </c>
      <c r="F25" s="56" t="s">
        <v>61</v>
      </c>
      <c r="G25" s="105" t="s">
        <v>64</v>
      </c>
      <c r="H25" s="105" t="s">
        <v>65</v>
      </c>
      <c r="I25" s="105" t="s">
        <v>62</v>
      </c>
      <c r="J25" s="105" t="s">
        <v>63</v>
      </c>
      <c r="K25" s="58" t="s">
        <v>19</v>
      </c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.75" thickBot="1" x14ac:dyDescent="0.3">
      <c r="A26" s="37">
        <v>1</v>
      </c>
      <c r="B26" s="38">
        <v>2</v>
      </c>
      <c r="C26" s="38">
        <v>3</v>
      </c>
      <c r="D26" s="38">
        <v>4</v>
      </c>
      <c r="E26" s="38">
        <v>5</v>
      </c>
      <c r="F26" s="38">
        <v>6</v>
      </c>
      <c r="G26" s="106"/>
      <c r="H26" s="106"/>
      <c r="I26" s="106"/>
      <c r="J26" s="106"/>
      <c r="K26" s="39">
        <v>7</v>
      </c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6.5" thickBot="1" x14ac:dyDescent="0.35">
      <c r="A27" s="59">
        <v>1</v>
      </c>
      <c r="B27" s="60" t="s">
        <v>5</v>
      </c>
      <c r="C27" s="61" t="s">
        <v>49</v>
      </c>
      <c r="D27" s="123" t="s">
        <v>69</v>
      </c>
      <c r="E27" s="124"/>
      <c r="F27" s="109"/>
      <c r="G27" s="110">
        <v>59.44</v>
      </c>
      <c r="H27" s="110">
        <v>44.58</v>
      </c>
      <c r="I27" s="110">
        <v>37.15</v>
      </c>
      <c r="J27" s="110">
        <v>37.15</v>
      </c>
      <c r="K27" s="111">
        <f>5*F27</f>
        <v>0</v>
      </c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6.5" thickBot="1" x14ac:dyDescent="0.35">
      <c r="A28" s="44">
        <v>2</v>
      </c>
      <c r="B28" s="45" t="s">
        <v>6</v>
      </c>
      <c r="C28" s="46" t="s">
        <v>49</v>
      </c>
      <c r="D28" s="123" t="s">
        <v>69</v>
      </c>
      <c r="E28" s="124"/>
      <c r="F28" s="112"/>
      <c r="G28" s="110">
        <v>59.44</v>
      </c>
      <c r="H28" s="110">
        <v>44.58</v>
      </c>
      <c r="I28" s="110">
        <v>37.15</v>
      </c>
      <c r="J28" s="110">
        <v>37.15</v>
      </c>
      <c r="K28" s="111">
        <f>5*F28</f>
        <v>0</v>
      </c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.75" thickBot="1" x14ac:dyDescent="0.3">
      <c r="A29" s="44">
        <v>3</v>
      </c>
      <c r="B29" s="45" t="s">
        <v>7</v>
      </c>
      <c r="C29" s="46" t="s">
        <v>48</v>
      </c>
      <c r="D29" s="70">
        <v>3672</v>
      </c>
      <c r="E29" s="45">
        <v>550</v>
      </c>
      <c r="F29" s="45"/>
      <c r="G29" s="107">
        <v>3712.26</v>
      </c>
      <c r="H29" s="107">
        <v>2694.38</v>
      </c>
      <c r="I29" s="107">
        <v>2320.16</v>
      </c>
      <c r="J29" s="107">
        <v>2245.3200000000002</v>
      </c>
      <c r="K29" s="63">
        <f>D29*F29*E29/100</f>
        <v>0</v>
      </c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.75" thickBot="1" x14ac:dyDescent="0.3">
      <c r="A30" s="44">
        <v>4</v>
      </c>
      <c r="B30" s="45" t="s">
        <v>8</v>
      </c>
      <c r="C30" s="46" t="s">
        <v>48</v>
      </c>
      <c r="D30" s="70">
        <v>3672</v>
      </c>
      <c r="E30" s="45">
        <v>143</v>
      </c>
      <c r="F30" s="45"/>
      <c r="G30" s="107">
        <v>965.18</v>
      </c>
      <c r="H30" s="107">
        <v>700.53</v>
      </c>
      <c r="I30" s="107">
        <v>603.24</v>
      </c>
      <c r="J30" s="107">
        <v>583.78</v>
      </c>
      <c r="K30" s="63">
        <f>D30*F30*E30/100</f>
        <v>0</v>
      </c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.75" thickBot="1" x14ac:dyDescent="0.3">
      <c r="A31" s="44">
        <v>5</v>
      </c>
      <c r="B31" s="45" t="s">
        <v>9</v>
      </c>
      <c r="C31" s="46" t="s">
        <v>48</v>
      </c>
      <c r="D31" s="70">
        <v>3672</v>
      </c>
      <c r="E31" s="45">
        <v>150</v>
      </c>
      <c r="F31" s="45"/>
      <c r="G31" s="107">
        <v>1012.43</v>
      </c>
      <c r="H31" s="107">
        <v>734.83</v>
      </c>
      <c r="I31" s="107">
        <v>632.77</v>
      </c>
      <c r="J31" s="107">
        <v>612.36</v>
      </c>
      <c r="K31" s="63">
        <f>D31*F31*E31/100</f>
        <v>0</v>
      </c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.75" thickBot="1" x14ac:dyDescent="0.3">
      <c r="A32" s="44">
        <v>6</v>
      </c>
      <c r="B32" s="45" t="s">
        <v>10</v>
      </c>
      <c r="C32" s="46" t="s">
        <v>48</v>
      </c>
      <c r="D32" s="70">
        <v>3672</v>
      </c>
      <c r="E32" s="45">
        <v>143</v>
      </c>
      <c r="F32" s="45"/>
      <c r="G32" s="107">
        <v>965.18</v>
      </c>
      <c r="H32" s="107">
        <v>700.53</v>
      </c>
      <c r="I32" s="107">
        <v>603.24</v>
      </c>
      <c r="J32" s="107">
        <v>583.78</v>
      </c>
      <c r="K32" s="63">
        <f>D32*F32*E32/100</f>
        <v>0</v>
      </c>
    </row>
    <row r="33" spans="1:11" ht="17.25" customHeight="1" thickBot="1" x14ac:dyDescent="0.3">
      <c r="A33" s="47">
        <v>7</v>
      </c>
      <c r="B33" s="48" t="s">
        <v>51</v>
      </c>
      <c r="C33" s="49" t="s">
        <v>48</v>
      </c>
      <c r="D33" s="70">
        <v>3672</v>
      </c>
      <c r="E33" s="48">
        <v>143</v>
      </c>
      <c r="F33" s="45"/>
      <c r="G33" s="107">
        <v>965.18</v>
      </c>
      <c r="H33" s="107">
        <v>700.53</v>
      </c>
      <c r="I33" s="107">
        <v>603.24</v>
      </c>
      <c r="J33" s="107">
        <v>583.78</v>
      </c>
      <c r="K33" s="63">
        <f>D33*F33*E33/100</f>
        <v>0</v>
      </c>
    </row>
    <row r="34" spans="1:11" ht="15.75" thickBot="1" x14ac:dyDescent="0.3">
      <c r="A34" s="71" t="s">
        <v>20</v>
      </c>
      <c r="B34" s="53" t="s">
        <v>15</v>
      </c>
      <c r="C34" s="72"/>
      <c r="D34" s="51"/>
      <c r="E34" s="72"/>
      <c r="F34" s="72"/>
      <c r="G34" s="108">
        <f>SUM(G27:G33)</f>
        <v>7739.1100000000015</v>
      </c>
      <c r="H34" s="108">
        <f>SUM(H27:H33)</f>
        <v>5619.9599999999991</v>
      </c>
      <c r="I34" s="108">
        <f>SUM(I27:I33)</f>
        <v>4836.95</v>
      </c>
      <c r="J34" s="108">
        <f>SUM(J27:J33)</f>
        <v>4683.3200000000006</v>
      </c>
      <c r="K34" s="54">
        <f>SUM(K27:K33)</f>
        <v>0</v>
      </c>
    </row>
    <row r="35" spans="1:11" ht="15.75" thickBot="1" x14ac:dyDescent="0.3">
      <c r="A35" s="145" t="s">
        <v>66</v>
      </c>
      <c r="B35" s="146"/>
      <c r="C35" s="146"/>
      <c r="D35" s="146"/>
      <c r="E35" s="146"/>
      <c r="F35" s="146"/>
      <c r="G35" s="146"/>
      <c r="H35" s="146"/>
      <c r="I35" s="146"/>
      <c r="J35" s="146"/>
      <c r="K35" s="147"/>
    </row>
    <row r="36" spans="1:11" ht="86.25" customHeight="1" thickBot="1" x14ac:dyDescent="0.3">
      <c r="A36" s="55" t="s">
        <v>0</v>
      </c>
      <c r="B36" s="56" t="s">
        <v>2</v>
      </c>
      <c r="C36" s="56" t="s">
        <v>1</v>
      </c>
      <c r="D36" s="131" t="s">
        <v>68</v>
      </c>
      <c r="E36" s="131"/>
      <c r="F36" s="56" t="s">
        <v>50</v>
      </c>
      <c r="G36" s="92"/>
      <c r="H36" s="92"/>
      <c r="I36" s="92"/>
      <c r="J36" s="92"/>
      <c r="K36" s="58" t="s">
        <v>21</v>
      </c>
    </row>
    <row r="37" spans="1:11" ht="15.75" thickBot="1" x14ac:dyDescent="0.3">
      <c r="A37" s="37">
        <v>1</v>
      </c>
      <c r="B37" s="38">
        <v>2</v>
      </c>
      <c r="C37" s="38">
        <v>3</v>
      </c>
      <c r="D37" s="135">
        <v>4</v>
      </c>
      <c r="E37" s="135"/>
      <c r="F37" s="73">
        <v>5</v>
      </c>
      <c r="G37" s="97"/>
      <c r="H37" s="97"/>
      <c r="I37" s="97"/>
      <c r="J37" s="97"/>
      <c r="K37" s="74">
        <v>6</v>
      </c>
    </row>
    <row r="38" spans="1:11" x14ac:dyDescent="0.25">
      <c r="A38" s="40">
        <v>1</v>
      </c>
      <c r="B38" s="41" t="s">
        <v>5</v>
      </c>
      <c r="C38" s="42" t="s">
        <v>49</v>
      </c>
      <c r="D38" s="133">
        <v>13500</v>
      </c>
      <c r="E38" s="134"/>
      <c r="F38" s="75"/>
      <c r="G38" s="98"/>
      <c r="H38" s="98"/>
      <c r="I38" s="98"/>
      <c r="J38" s="98"/>
      <c r="K38" s="76">
        <f t="shared" ref="K38:K44" si="2">D38*F38/100</f>
        <v>0</v>
      </c>
    </row>
    <row r="39" spans="1:11" x14ac:dyDescent="0.25">
      <c r="A39" s="44">
        <v>2</v>
      </c>
      <c r="B39" s="45" t="s">
        <v>6</v>
      </c>
      <c r="C39" s="46" t="s">
        <v>49</v>
      </c>
      <c r="D39" s="136">
        <v>12000</v>
      </c>
      <c r="E39" s="137"/>
      <c r="F39" s="77"/>
      <c r="G39" s="98"/>
      <c r="H39" s="98"/>
      <c r="I39" s="98"/>
      <c r="J39" s="98"/>
      <c r="K39" s="76">
        <f t="shared" si="2"/>
        <v>0</v>
      </c>
    </row>
    <row r="40" spans="1:11" x14ac:dyDescent="0.25">
      <c r="A40" s="44">
        <v>3</v>
      </c>
      <c r="B40" s="45" t="s">
        <v>7</v>
      </c>
      <c r="C40" s="46" t="s">
        <v>48</v>
      </c>
      <c r="D40" s="136">
        <v>355000</v>
      </c>
      <c r="E40" s="137"/>
      <c r="F40" s="78"/>
      <c r="G40" s="99"/>
      <c r="H40" s="99"/>
      <c r="I40" s="99"/>
      <c r="J40" s="99"/>
      <c r="K40" s="76">
        <f t="shared" si="2"/>
        <v>0</v>
      </c>
    </row>
    <row r="41" spans="1:11" x14ac:dyDescent="0.25">
      <c r="A41" s="44">
        <v>4</v>
      </c>
      <c r="B41" s="45" t="s">
        <v>8</v>
      </c>
      <c r="C41" s="46" t="s">
        <v>48</v>
      </c>
      <c r="D41" s="136">
        <v>77000</v>
      </c>
      <c r="E41" s="137"/>
      <c r="F41" s="77"/>
      <c r="G41" s="98"/>
      <c r="H41" s="98"/>
      <c r="I41" s="98"/>
      <c r="J41" s="98"/>
      <c r="K41" s="76">
        <f t="shared" si="2"/>
        <v>0</v>
      </c>
    </row>
    <row r="42" spans="1:11" x14ac:dyDescent="0.25">
      <c r="A42" s="44">
        <v>5</v>
      </c>
      <c r="B42" s="45" t="s">
        <v>9</v>
      </c>
      <c r="C42" s="46" t="s">
        <v>48</v>
      </c>
      <c r="D42" s="136">
        <v>55000</v>
      </c>
      <c r="E42" s="137"/>
      <c r="F42" s="77"/>
      <c r="G42" s="98"/>
      <c r="H42" s="98"/>
      <c r="I42" s="98"/>
      <c r="J42" s="98"/>
      <c r="K42" s="76">
        <f t="shared" si="2"/>
        <v>0</v>
      </c>
    </row>
    <row r="43" spans="1:11" x14ac:dyDescent="0.25">
      <c r="A43" s="44">
        <v>6</v>
      </c>
      <c r="B43" s="45" t="s">
        <v>10</v>
      </c>
      <c r="C43" s="46" t="s">
        <v>48</v>
      </c>
      <c r="D43" s="136">
        <v>77500</v>
      </c>
      <c r="E43" s="137"/>
      <c r="F43" s="77"/>
      <c r="G43" s="98"/>
      <c r="H43" s="98"/>
      <c r="I43" s="98"/>
      <c r="J43" s="98"/>
      <c r="K43" s="76">
        <f t="shared" si="2"/>
        <v>0</v>
      </c>
    </row>
    <row r="44" spans="1:11" ht="15.75" thickBot="1" x14ac:dyDescent="0.3">
      <c r="A44" s="47">
        <v>7</v>
      </c>
      <c r="B44" s="48" t="s">
        <v>51</v>
      </c>
      <c r="C44" s="49" t="s">
        <v>48</v>
      </c>
      <c r="D44" s="139">
        <v>72000</v>
      </c>
      <c r="E44" s="140"/>
      <c r="F44" s="79"/>
      <c r="G44" s="100"/>
      <c r="H44" s="100"/>
      <c r="I44" s="100"/>
      <c r="J44" s="100"/>
      <c r="K44" s="76">
        <f t="shared" si="2"/>
        <v>0</v>
      </c>
    </row>
    <row r="45" spans="1:11" ht="15.75" thickBot="1" x14ac:dyDescent="0.3">
      <c r="A45" s="80" t="s">
        <v>22</v>
      </c>
      <c r="B45" s="81" t="s">
        <v>15</v>
      </c>
      <c r="C45" s="81"/>
      <c r="D45" s="141">
        <f>SUM(D38:E44)</f>
        <v>662000</v>
      </c>
      <c r="E45" s="142"/>
      <c r="F45" s="82"/>
      <c r="G45" s="101"/>
      <c r="H45" s="101"/>
      <c r="I45" s="101"/>
      <c r="J45" s="101"/>
      <c r="K45" s="83">
        <f>SUM(K38:K44)</f>
        <v>0</v>
      </c>
    </row>
    <row r="46" spans="1:11" ht="16.5" thickTop="1" thickBot="1" x14ac:dyDescent="0.3">
      <c r="A46" s="148" t="s">
        <v>23</v>
      </c>
      <c r="B46" s="149"/>
      <c r="C46" s="149"/>
      <c r="D46" s="149"/>
      <c r="E46" s="149"/>
      <c r="F46" s="149"/>
      <c r="G46" s="102"/>
      <c r="H46" s="102"/>
      <c r="I46" s="102"/>
      <c r="J46" s="102"/>
      <c r="K46" s="121">
        <f>K12+K23+K34+K45</f>
        <v>0</v>
      </c>
    </row>
    <row r="47" spans="1:11" ht="15.75" thickBot="1" x14ac:dyDescent="0.3">
      <c r="A47" s="150" t="s">
        <v>24</v>
      </c>
      <c r="B47" s="151"/>
      <c r="C47" s="151"/>
      <c r="D47" s="151"/>
      <c r="E47" s="151"/>
      <c r="F47" s="151"/>
      <c r="G47" s="103"/>
      <c r="H47" s="103"/>
      <c r="I47" s="103"/>
      <c r="J47" s="103"/>
      <c r="K47" s="84">
        <f>K46*0.23</f>
        <v>0</v>
      </c>
    </row>
    <row r="48" spans="1:11" ht="15.75" thickBot="1" x14ac:dyDescent="0.3">
      <c r="A48" s="152" t="s">
        <v>25</v>
      </c>
      <c r="B48" s="153"/>
      <c r="C48" s="153"/>
      <c r="D48" s="153"/>
      <c r="E48" s="153"/>
      <c r="F48" s="153"/>
      <c r="G48" s="104"/>
      <c r="H48" s="104"/>
      <c r="I48" s="104"/>
      <c r="J48" s="104"/>
      <c r="K48" s="122">
        <f>SUM(K46:K47)</f>
        <v>0</v>
      </c>
    </row>
    <row r="49" ht="15.75" thickTop="1" x14ac:dyDescent="0.25"/>
  </sheetData>
  <mergeCells count="40">
    <mergeCell ref="A48:F48"/>
    <mergeCell ref="D23:E23"/>
    <mergeCell ref="D40:E40"/>
    <mergeCell ref="D41:E41"/>
    <mergeCell ref="D42:E42"/>
    <mergeCell ref="D43:E43"/>
    <mergeCell ref="D44:E44"/>
    <mergeCell ref="D36:E36"/>
    <mergeCell ref="D37:E37"/>
    <mergeCell ref="D38:E38"/>
    <mergeCell ref="D39:E39"/>
    <mergeCell ref="D22:E22"/>
    <mergeCell ref="A35:K35"/>
    <mergeCell ref="D45:E45"/>
    <mergeCell ref="A46:F46"/>
    <mergeCell ref="A47:F47"/>
    <mergeCell ref="D18:E18"/>
    <mergeCell ref="D20:E20"/>
    <mergeCell ref="D21:E21"/>
    <mergeCell ref="D10:E10"/>
    <mergeCell ref="D11:E11"/>
    <mergeCell ref="D12:E12"/>
    <mergeCell ref="D15:E15"/>
    <mergeCell ref="D16:E16"/>
    <mergeCell ref="C1:F1"/>
    <mergeCell ref="D27:E27"/>
    <mergeCell ref="D28:E28"/>
    <mergeCell ref="A2:K2"/>
    <mergeCell ref="A13:K13"/>
    <mergeCell ref="D14:E14"/>
    <mergeCell ref="A24:K24"/>
    <mergeCell ref="D3:E3"/>
    <mergeCell ref="D5:E5"/>
    <mergeCell ref="D4:E4"/>
    <mergeCell ref="D6:E6"/>
    <mergeCell ref="D19:E19"/>
    <mergeCell ref="D7:E7"/>
    <mergeCell ref="D8:E8"/>
    <mergeCell ref="D9:E9"/>
    <mergeCell ref="D17:E17"/>
  </mergeCells>
  <pageMargins left="0.7" right="0.7" top="0.75" bottom="0.75" header="0.3" footer="0.3"/>
  <pageSetup paperSize="9" scale="99" orientation="portrait" r:id="rId1"/>
  <rowBreaks count="1" manualBreakCount="1">
    <brk id="34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33"/>
  <sheetViews>
    <sheetView view="pageBreakPreview" topLeftCell="A6" zoomScale="80" zoomScaleNormal="100" zoomScaleSheetLayoutView="80" workbookViewId="0">
      <selection activeCell="N11" sqref="N11"/>
    </sheetView>
  </sheetViews>
  <sheetFormatPr defaultRowHeight="15" x14ac:dyDescent="0.25"/>
  <cols>
    <col min="1" max="1" width="3.28515625" customWidth="1"/>
    <col min="2" max="2" width="17.28515625" customWidth="1"/>
    <col min="3" max="3" width="8.5703125" customWidth="1"/>
    <col min="4" max="4" width="8.140625" customWidth="1"/>
    <col min="5" max="5" width="16.140625" customWidth="1"/>
    <col min="6" max="6" width="7.42578125" customWidth="1"/>
    <col min="7" max="7" width="7" customWidth="1"/>
    <col min="8" max="8" width="7.140625" customWidth="1"/>
    <col min="9" max="9" width="6.85546875" customWidth="1"/>
    <col min="10" max="17" width="7.7109375" customWidth="1"/>
  </cols>
  <sheetData>
    <row r="2" spans="1:19" x14ac:dyDescent="0.25">
      <c r="M2" s="159" t="s">
        <v>47</v>
      </c>
      <c r="N2" s="159"/>
      <c r="O2" s="159"/>
      <c r="P2" s="159"/>
    </row>
    <row r="4" spans="1:19" ht="15.75" thickBot="1" x14ac:dyDescent="0.3">
      <c r="A4" s="26"/>
      <c r="B4" s="26"/>
      <c r="C4" s="26"/>
      <c r="D4" s="26"/>
      <c r="E4" s="26"/>
      <c r="F4" s="26"/>
      <c r="G4" s="26"/>
      <c r="H4" s="26"/>
    </row>
    <row r="5" spans="1:19" ht="15.75" thickTop="1" x14ac:dyDescent="0.25">
      <c r="A5" s="160" t="s">
        <v>41</v>
      </c>
      <c r="B5" s="162" t="s">
        <v>27</v>
      </c>
      <c r="C5" s="164" t="s">
        <v>45</v>
      </c>
      <c r="D5" s="166" t="s">
        <v>28</v>
      </c>
      <c r="E5" s="168" t="s">
        <v>60</v>
      </c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69"/>
      <c r="Q5" s="170"/>
    </row>
    <row r="6" spans="1:19" ht="68.25" customHeight="1" thickBot="1" x14ac:dyDescent="0.3">
      <c r="A6" s="161"/>
      <c r="B6" s="163"/>
      <c r="C6" s="165"/>
      <c r="D6" s="167"/>
      <c r="E6" s="113" t="s">
        <v>67</v>
      </c>
      <c r="F6" s="114" t="s">
        <v>29</v>
      </c>
      <c r="G6" s="114" t="s">
        <v>30</v>
      </c>
      <c r="H6" s="114" t="s">
        <v>31</v>
      </c>
      <c r="I6" s="114" t="s">
        <v>32</v>
      </c>
      <c r="J6" s="114" t="s">
        <v>33</v>
      </c>
      <c r="K6" s="114" t="s">
        <v>34</v>
      </c>
      <c r="L6" s="6" t="s">
        <v>40</v>
      </c>
      <c r="M6" s="6" t="s">
        <v>35</v>
      </c>
      <c r="N6" s="6" t="s">
        <v>36</v>
      </c>
      <c r="O6" s="6" t="s">
        <v>37</v>
      </c>
      <c r="P6" s="6" t="s">
        <v>38</v>
      </c>
      <c r="Q6" s="7" t="s">
        <v>39</v>
      </c>
      <c r="R6" s="3"/>
      <c r="S6" s="3"/>
    </row>
    <row r="7" spans="1:19" ht="36" x14ac:dyDescent="0.25">
      <c r="A7" s="23">
        <v>1</v>
      </c>
      <c r="B7" s="27" t="s">
        <v>52</v>
      </c>
      <c r="C7" s="9" t="s">
        <v>46</v>
      </c>
      <c r="D7" s="8" t="s">
        <v>44</v>
      </c>
      <c r="E7" s="115">
        <f t="shared" ref="E7:E13" si="0">SUM(G7:K7)</f>
        <v>13500</v>
      </c>
      <c r="F7" s="116"/>
      <c r="G7" s="171">
        <v>4000</v>
      </c>
      <c r="H7" s="171">
        <v>2500</v>
      </c>
      <c r="I7" s="172">
        <v>2000</v>
      </c>
      <c r="J7" s="172">
        <v>2000</v>
      </c>
      <c r="K7" s="172">
        <v>3000</v>
      </c>
      <c r="L7" s="28"/>
      <c r="M7" s="10"/>
      <c r="N7" s="28"/>
      <c r="O7" s="28"/>
      <c r="P7" s="28"/>
      <c r="Q7" s="11"/>
    </row>
    <row r="8" spans="1:19" ht="36.75" x14ac:dyDescent="0.25">
      <c r="A8" s="24">
        <v>2</v>
      </c>
      <c r="B8" s="12" t="s">
        <v>53</v>
      </c>
      <c r="C8" s="13" t="s">
        <v>46</v>
      </c>
      <c r="D8" s="14" t="s">
        <v>44</v>
      </c>
      <c r="E8" s="115">
        <f t="shared" si="0"/>
        <v>12000</v>
      </c>
      <c r="F8" s="117"/>
      <c r="G8" s="173">
        <v>4000</v>
      </c>
      <c r="H8" s="173">
        <v>1500</v>
      </c>
      <c r="I8" s="173">
        <v>1500</v>
      </c>
      <c r="J8" s="173">
        <v>2000</v>
      </c>
      <c r="K8" s="173">
        <v>3000</v>
      </c>
      <c r="L8" s="15"/>
      <c r="M8" s="15"/>
      <c r="N8" s="15"/>
      <c r="O8" s="15"/>
      <c r="P8" s="29"/>
      <c r="Q8" s="30"/>
    </row>
    <row r="9" spans="1:19" ht="36" x14ac:dyDescent="0.25">
      <c r="A9" s="24">
        <v>3</v>
      </c>
      <c r="B9" s="14" t="s">
        <v>54</v>
      </c>
      <c r="C9" s="13" t="s">
        <v>42</v>
      </c>
      <c r="D9" s="16">
        <v>550</v>
      </c>
      <c r="E9" s="115">
        <f t="shared" si="0"/>
        <v>355000</v>
      </c>
      <c r="F9" s="117"/>
      <c r="G9" s="173">
        <v>64000</v>
      </c>
      <c r="H9" s="173">
        <v>68000</v>
      </c>
      <c r="I9" s="173">
        <v>69000</v>
      </c>
      <c r="J9" s="173">
        <v>57000</v>
      </c>
      <c r="K9" s="173">
        <v>97000</v>
      </c>
      <c r="L9" s="29"/>
      <c r="M9" s="29"/>
      <c r="N9" s="29"/>
      <c r="O9" s="15"/>
      <c r="P9" s="29"/>
      <c r="Q9" s="30"/>
    </row>
    <row r="10" spans="1:19" ht="36" x14ac:dyDescent="0.25">
      <c r="A10" s="24">
        <v>4</v>
      </c>
      <c r="B10" s="14" t="s">
        <v>55</v>
      </c>
      <c r="C10" s="13" t="s">
        <v>42</v>
      </c>
      <c r="D10" s="16">
        <v>143</v>
      </c>
      <c r="E10" s="115">
        <f t="shared" si="0"/>
        <v>77000</v>
      </c>
      <c r="F10" s="117"/>
      <c r="G10" s="173">
        <v>24000</v>
      </c>
      <c r="H10" s="173">
        <v>12000</v>
      </c>
      <c r="I10" s="173">
        <v>12000</v>
      </c>
      <c r="J10" s="173">
        <v>12000</v>
      </c>
      <c r="K10" s="173">
        <v>17000</v>
      </c>
      <c r="L10" s="15"/>
      <c r="M10" s="15"/>
      <c r="N10" s="15"/>
      <c r="O10" s="29"/>
      <c r="P10" s="29"/>
      <c r="Q10" s="30"/>
    </row>
    <row r="11" spans="1:19" ht="48" x14ac:dyDescent="0.25">
      <c r="A11" s="24">
        <v>5</v>
      </c>
      <c r="B11" s="14" t="s">
        <v>56</v>
      </c>
      <c r="C11" s="13" t="s">
        <v>42</v>
      </c>
      <c r="D11" s="16">
        <v>150</v>
      </c>
      <c r="E11" s="115">
        <f t="shared" si="0"/>
        <v>55000</v>
      </c>
      <c r="F11" s="117"/>
      <c r="G11" s="173">
        <v>12000</v>
      </c>
      <c r="H11" s="173">
        <v>11000</v>
      </c>
      <c r="I11" s="173">
        <v>12000</v>
      </c>
      <c r="J11" s="173">
        <v>11000</v>
      </c>
      <c r="K11" s="173">
        <v>9000</v>
      </c>
      <c r="L11" s="15"/>
      <c r="M11" s="15"/>
      <c r="N11" s="15"/>
      <c r="O11" s="15"/>
      <c r="P11" s="29"/>
      <c r="Q11" s="30"/>
    </row>
    <row r="12" spans="1:19" ht="36" x14ac:dyDescent="0.25">
      <c r="A12" s="24">
        <v>6</v>
      </c>
      <c r="B12" s="14" t="s">
        <v>57</v>
      </c>
      <c r="C12" s="13" t="s">
        <v>42</v>
      </c>
      <c r="D12" s="16">
        <v>143</v>
      </c>
      <c r="E12" s="115">
        <f t="shared" si="0"/>
        <v>77500</v>
      </c>
      <c r="F12" s="117"/>
      <c r="G12" s="173">
        <v>30000</v>
      </c>
      <c r="H12" s="173">
        <v>11000</v>
      </c>
      <c r="I12" s="173">
        <v>12000</v>
      </c>
      <c r="J12" s="173">
        <v>12000</v>
      </c>
      <c r="K12" s="173">
        <v>12500</v>
      </c>
      <c r="L12" s="15"/>
      <c r="M12" s="15"/>
      <c r="N12" s="15"/>
      <c r="O12" s="29"/>
      <c r="P12" s="29"/>
      <c r="Q12" s="30"/>
    </row>
    <row r="13" spans="1:19" ht="36.75" thickBot="1" x14ac:dyDescent="0.3">
      <c r="A13" s="25">
        <v>7</v>
      </c>
      <c r="B13" s="17" t="s">
        <v>58</v>
      </c>
      <c r="C13" s="18" t="s">
        <v>42</v>
      </c>
      <c r="D13" s="19">
        <v>143</v>
      </c>
      <c r="E13" s="115">
        <f t="shared" si="0"/>
        <v>72000</v>
      </c>
      <c r="F13" s="118"/>
      <c r="G13" s="174">
        <v>22000</v>
      </c>
      <c r="H13" s="174">
        <v>9000</v>
      </c>
      <c r="I13" s="174">
        <v>9000</v>
      </c>
      <c r="J13" s="174">
        <v>16000</v>
      </c>
      <c r="K13" s="174">
        <v>16000</v>
      </c>
      <c r="L13" s="31"/>
      <c r="M13" s="20"/>
      <c r="N13" s="31"/>
      <c r="O13" s="31"/>
      <c r="P13" s="31"/>
      <c r="Q13" s="32"/>
    </row>
    <row r="14" spans="1:19" ht="24.75" customHeight="1" thickBot="1" x14ac:dyDescent="0.3">
      <c r="A14" s="5"/>
      <c r="B14" s="156" t="s">
        <v>43</v>
      </c>
      <c r="C14" s="157"/>
      <c r="D14" s="158"/>
      <c r="E14" s="119">
        <f>SUM(E7:E13)</f>
        <v>662000</v>
      </c>
      <c r="F14" s="120"/>
      <c r="G14" s="120">
        <f t="shared" ref="G14:K14" si="1">SUM(G7:G13)</f>
        <v>160000</v>
      </c>
      <c r="H14" s="120">
        <f t="shared" si="1"/>
        <v>115000</v>
      </c>
      <c r="I14" s="120">
        <f t="shared" si="1"/>
        <v>117500</v>
      </c>
      <c r="J14" s="120">
        <f t="shared" si="1"/>
        <v>112000</v>
      </c>
      <c r="K14" s="120">
        <f t="shared" si="1"/>
        <v>157500</v>
      </c>
      <c r="L14" s="21"/>
      <c r="M14" s="21"/>
      <c r="N14" s="21"/>
      <c r="O14" s="21"/>
      <c r="P14" s="21"/>
      <c r="Q14" s="22"/>
    </row>
    <row r="15" spans="1:19" ht="15.75" thickTop="1" x14ac:dyDescent="0.25">
      <c r="A15" s="3"/>
      <c r="B15" s="3"/>
    </row>
    <row r="16" spans="1:19" x14ac:dyDescent="0.25">
      <c r="A16" s="3"/>
      <c r="B16" s="3"/>
      <c r="E16" s="4"/>
    </row>
    <row r="17" spans="1:2" x14ac:dyDescent="0.25">
      <c r="A17" s="3"/>
      <c r="B17" s="3"/>
    </row>
    <row r="18" spans="1:2" x14ac:dyDescent="0.25">
      <c r="A18" s="3"/>
      <c r="B18" s="3"/>
    </row>
    <row r="19" spans="1:2" x14ac:dyDescent="0.25">
      <c r="A19" s="3"/>
      <c r="B19" s="3"/>
    </row>
    <row r="20" spans="1:2" x14ac:dyDescent="0.25">
      <c r="A20" s="3"/>
      <c r="B20" s="3"/>
    </row>
    <row r="21" spans="1:2" x14ac:dyDescent="0.25">
      <c r="A21" s="3"/>
      <c r="B21" s="3"/>
    </row>
    <row r="22" spans="1:2" x14ac:dyDescent="0.25">
      <c r="A22" s="3"/>
      <c r="B22" s="3"/>
    </row>
    <row r="23" spans="1:2" x14ac:dyDescent="0.25">
      <c r="A23" s="3"/>
      <c r="B23" s="3"/>
    </row>
    <row r="24" spans="1:2" x14ac:dyDescent="0.25">
      <c r="A24" s="3"/>
      <c r="B24" s="3"/>
    </row>
    <row r="25" spans="1:2" x14ac:dyDescent="0.25">
      <c r="A25" s="3"/>
      <c r="B25" s="3"/>
    </row>
    <row r="26" spans="1:2" x14ac:dyDescent="0.25">
      <c r="A26" s="3"/>
      <c r="B26" s="3"/>
    </row>
    <row r="27" spans="1:2" x14ac:dyDescent="0.25">
      <c r="A27" s="3"/>
      <c r="B27" s="3"/>
    </row>
    <row r="28" spans="1:2" x14ac:dyDescent="0.25">
      <c r="A28" s="3"/>
      <c r="B28" s="3"/>
    </row>
    <row r="29" spans="1:2" x14ac:dyDescent="0.25">
      <c r="A29" s="3"/>
      <c r="B29" s="3"/>
    </row>
    <row r="30" spans="1:2" x14ac:dyDescent="0.25">
      <c r="A30" s="3"/>
      <c r="B30" s="3"/>
    </row>
    <row r="31" spans="1:2" x14ac:dyDescent="0.25">
      <c r="A31" s="3"/>
      <c r="B31" s="3"/>
    </row>
    <row r="32" spans="1:2" x14ac:dyDescent="0.25">
      <c r="A32" s="3"/>
      <c r="B32" s="3"/>
    </row>
    <row r="33" spans="1:2" x14ac:dyDescent="0.25">
      <c r="A33" s="3"/>
      <c r="B33" s="3"/>
    </row>
  </sheetData>
  <mergeCells count="7">
    <mergeCell ref="B14:D14"/>
    <mergeCell ref="M2:P2"/>
    <mergeCell ref="A5:A6"/>
    <mergeCell ref="B5:B6"/>
    <mergeCell ref="C5:C6"/>
    <mergeCell ref="D5:D6"/>
    <mergeCell ref="E5:Q5"/>
  </mergeCells>
  <pageMargins left="0.7" right="0.7" top="0.75" bottom="0.75" header="0.3" footer="0.3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Formularz oferty </vt:lpstr>
      <vt:lpstr>Prognozowane zużycie 5 miesięcy</vt:lpstr>
      <vt:lpstr>'Prognozowane zużycie 5 miesięcy'!Obszar_wydruku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i3-3</dc:creator>
  <cp:lastModifiedBy>A.Kuczynska</cp:lastModifiedBy>
  <cp:lastPrinted>2018-02-22T10:20:05Z</cp:lastPrinted>
  <dcterms:created xsi:type="dcterms:W3CDTF">2014-09-04T06:29:48Z</dcterms:created>
  <dcterms:modified xsi:type="dcterms:W3CDTF">2018-02-26T06:49:00Z</dcterms:modified>
</cp:coreProperties>
</file>